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0490" windowHeight="7755"/>
  </bookViews>
  <sheets>
    <sheet name="Wydruk" sheetId="8" r:id="rId1"/>
  </sheets>
  <definedNames>
    <definedName name="A">#REF!</definedName>
    <definedName name="_xlnm.Print_Titles" localSheetId="0">Wydruk!$10:$11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2" i="8" l="1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B1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D2" i="8"/>
  <c r="C2" i="8"/>
  <c r="B2" i="8"/>
</calcChain>
</file>

<file path=xl/sharedStrings.xml><?xml version="1.0" encoding="utf-8"?>
<sst xmlns="http://schemas.openxmlformats.org/spreadsheetml/2006/main" count="92" uniqueCount="70">
  <si>
    <t>Razem</t>
  </si>
  <si>
    <t>Razem na zestawieniu</t>
  </si>
  <si>
    <t>Zestawienie sald i obrotów</t>
  </si>
  <si>
    <t>Data wydruku: 23.02.2022</t>
  </si>
  <si>
    <t>HiddenColumnMark</t>
  </si>
  <si>
    <t>Brak danych spełniających kryteria zestawienia.</t>
  </si>
  <si>
    <t>Lp.</t>
  </si>
  <si>
    <t>Konto</t>
  </si>
  <si>
    <t>dane za okres od: 01.01.2021 do: 31.12.2021</t>
  </si>
  <si>
    <t>Bilans otwarcia</t>
  </si>
  <si>
    <t>Dt</t>
  </si>
  <si>
    <t/>
  </si>
  <si>
    <t>Ct</t>
  </si>
  <si>
    <t>Stan na początek okr.</t>
  </si>
  <si>
    <t>Obroty okresu</t>
  </si>
  <si>
    <t>Obroty narastająco</t>
  </si>
  <si>
    <t>Saldo końcowe</t>
  </si>
  <si>
    <t>Suma sald analityk</t>
  </si>
  <si>
    <t>Jednostka: SP033</t>
  </si>
  <si>
    <t>011</t>
  </si>
  <si>
    <t>013</t>
  </si>
  <si>
    <t>014</t>
  </si>
  <si>
    <t>020</t>
  </si>
  <si>
    <t>071</t>
  </si>
  <si>
    <t>072</t>
  </si>
  <si>
    <t>080</t>
  </si>
  <si>
    <t>092</t>
  </si>
  <si>
    <t>093</t>
  </si>
  <si>
    <t>101</t>
  </si>
  <si>
    <t>130</t>
  </si>
  <si>
    <t>132</t>
  </si>
  <si>
    <t>135</t>
  </si>
  <si>
    <t>139</t>
  </si>
  <si>
    <t>141</t>
  </si>
  <si>
    <t>201</t>
  </si>
  <si>
    <t>221</t>
  </si>
  <si>
    <t>222</t>
  </si>
  <si>
    <t>223</t>
  </si>
  <si>
    <t>225</t>
  </si>
  <si>
    <t>229</t>
  </si>
  <si>
    <t>231</t>
  </si>
  <si>
    <t>234</t>
  </si>
  <si>
    <t>240</t>
  </si>
  <si>
    <t>245</t>
  </si>
  <si>
    <t>290</t>
  </si>
  <si>
    <t>400</t>
  </si>
  <si>
    <t>401</t>
  </si>
  <si>
    <t>402</t>
  </si>
  <si>
    <t>403</t>
  </si>
  <si>
    <t>404</t>
  </si>
  <si>
    <t>405</t>
  </si>
  <si>
    <t>409</t>
  </si>
  <si>
    <t>410</t>
  </si>
  <si>
    <t>411</t>
  </si>
  <si>
    <t>490</t>
  </si>
  <si>
    <t>640</t>
  </si>
  <si>
    <t>720</t>
  </si>
  <si>
    <t>740</t>
  </si>
  <si>
    <t>750</t>
  </si>
  <si>
    <t>751</t>
  </si>
  <si>
    <t>760</t>
  </si>
  <si>
    <t>761</t>
  </si>
  <si>
    <t>800</t>
  </si>
  <si>
    <t>810</t>
  </si>
  <si>
    <t>820</t>
  </si>
  <si>
    <t>840</t>
  </si>
  <si>
    <t>851</t>
  </si>
  <si>
    <t>860</t>
  </si>
  <si>
    <t>870</t>
  </si>
  <si>
    <t>PO PRZEKSIĘGOWANIU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</si>
</sst>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1"/>
      <color theme="0" tint="-0.14996795556505021"/>
      <name val="Calibri"/>
      <family val="2"/>
      <scheme val="minor"/>
    </font>
    <font>
      <sz val="8"/>
      <color theme="0" tint="-0.1499679555650502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0" tint="-0.1499679555650502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 tint="-4.9958800012207406E-2"/>
      <name val="Calibri"/>
      <family val="2"/>
      <scheme val="minor"/>
    </font>
    <font>
      <sz val="11"/>
      <color theme="0" tint="-4.9958800012207406E-2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2" borderId="0" xfId="0" applyNumberFormat="1" applyFont="1" applyFill="1" applyBorder="1" applyAlignment="1"/>
    <xf numFmtId="0" fontId="0" fillId="0" borderId="0" xfId="0" applyFont="1"/>
    <xf numFmtId="0" fontId="12" fillId="0" borderId="0" xfId="0" applyFont="1" applyBorder="1" applyAlignment="1">
      <alignment horizontal="right" vertical="center" wrapText="1"/>
    </xf>
    <xf numFmtId="0" fontId="13" fillId="0" borderId="0" xfId="0" applyFont="1"/>
    <xf numFmtId="0" fontId="14" fillId="0" borderId="0" xfId="0" applyFont="1"/>
    <xf numFmtId="0" fontId="5" fillId="3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vertical="center" shrinkToFit="1"/>
    </xf>
    <xf numFmtId="0" fontId="9" fillId="0" borderId="8" xfId="0" applyFont="1" applyBorder="1" applyAlignment="1">
      <alignment shrinkToFit="1"/>
    </xf>
    <xf numFmtId="4" fontId="6" fillId="2" borderId="1" xfId="0" applyNumberFormat="1" applyFont="1" applyFill="1" applyBorder="1" applyAlignment="1">
      <alignment vertical="center" shrinkToFit="1"/>
    </xf>
    <xf numFmtId="0" fontId="12" fillId="0" borderId="9" xfId="0" applyFont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2">
    <dxf>
      <font>
        <b val="0"/>
        <i val="0"/>
      </font>
      <fill>
        <patternFill>
          <bgColor rgb="FFB0D6FF"/>
        </patternFill>
      </fill>
    </dxf>
    <dxf>
      <font>
        <b/>
        <i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5"/>
  <sheetViews>
    <sheetView showGridLines="0" tabSelected="1" workbookViewId="0">
      <selection activeCell="T3" sqref="T3:AF3"/>
    </sheetView>
  </sheetViews>
  <sheetFormatPr defaultRowHeight="15" x14ac:dyDescent="0.25"/>
  <cols>
    <col min="1" max="8" width="0.5703125" customWidth="1"/>
    <col min="9" max="17" width="0.5703125" hidden="1" customWidth="1"/>
    <col min="18" max="19" width="2.28515625" hidden="1" customWidth="1"/>
    <col min="20" max="20" width="17.7109375" customWidth="1"/>
    <col min="21" max="31" width="16.7109375" customWidth="1"/>
    <col min="32" max="35" width="0" hidden="1" customWidth="1"/>
  </cols>
  <sheetData>
    <row r="1" spans="1:35" ht="15" customHeight="1" x14ac:dyDescent="0.25"/>
    <row r="2" spans="1:35" ht="15" customHeight="1" x14ac:dyDescent="0.25">
      <c r="A2" s="7"/>
      <c r="B2" s="8" t="str">
        <f>IF(MAX($AF:$AF)&lt;=1,"HiddenColumnMark","")</f>
        <v/>
      </c>
      <c r="C2" s="8" t="str">
        <f>IF(MAX($AF:$AF)&lt;=2,"HiddenColumnMark","")</f>
        <v/>
      </c>
      <c r="D2" s="8" t="str">
        <f>IF(MAX($AF:$AF)&lt;=3,"HiddenColumnMark","")</f>
        <v/>
      </c>
      <c r="E2" s="8" t="str">
        <f>IF(MAX($AF:$AF)&lt;=4,"HiddenColumnMark","")</f>
        <v/>
      </c>
      <c r="F2" s="8" t="str">
        <f>IF(MAX($AF:$AF)&lt;=5,"HiddenColumnMark","")</f>
        <v/>
      </c>
      <c r="G2" s="8" t="str">
        <f>IF(MAX($AF:$AF)&lt;=6,"HiddenColumnMark","")</f>
        <v/>
      </c>
      <c r="H2" s="8" t="str">
        <f>IF(MAX($AF:$AF)&lt;=7,"HiddenColumnMark","")</f>
        <v/>
      </c>
      <c r="I2" s="8" t="str">
        <f>IF(MAX($AF:$AF)&lt;=8,"HiddenColumnMark","")</f>
        <v>HiddenColumnMark</v>
      </c>
      <c r="J2" s="8" t="str">
        <f>IF(MAX($AF:$AF)&lt;=9,"HiddenColumnMark","")</f>
        <v>HiddenColumnMark</v>
      </c>
      <c r="K2" s="8" t="str">
        <f>IF(MAX($AF:$AF)&lt;=10,"HiddenColumnMark","")</f>
        <v>HiddenColumnMark</v>
      </c>
      <c r="L2" s="8" t="str">
        <f>IF(MAX($AF:$AF)&lt;=11,"HiddenColumnMark","")</f>
        <v>HiddenColumnMark</v>
      </c>
      <c r="M2" s="8" t="str">
        <f>IF(MAX($AF:$AF)&lt;=12,"HiddenColumnMark","")</f>
        <v>HiddenColumnMark</v>
      </c>
      <c r="N2" s="8" t="str">
        <f>IF(MAX($AF:$AF)&lt;=13,"HiddenColumnMark","")</f>
        <v>HiddenColumnMark</v>
      </c>
      <c r="O2" s="8" t="str">
        <f>IF(MAX($AF:$AF)&lt;=14,"HiddenColumnMark","")</f>
        <v>HiddenColumnMark</v>
      </c>
      <c r="P2" s="9" t="str">
        <f>IF(MAX($AF:$AF)&lt;=15,"HiddenColumnMark","")</f>
        <v>HiddenColumnMark</v>
      </c>
      <c r="Q2" s="9" t="str">
        <f>IF(MAX($AF:$AF)&lt;=16,"HiddenColumnMark","")</f>
        <v>HiddenColumnMark</v>
      </c>
      <c r="R2" s="9" t="str">
        <f>IF(MAX($AF:$AF)&lt;=17,"HiddenColumnMark","")</f>
        <v>HiddenColumnMark</v>
      </c>
      <c r="S2" s="9" t="str">
        <f>IF(MAX($AF:$AF)&lt;=18,"HiddenColumnMark","")</f>
        <v>HiddenColumnMark</v>
      </c>
      <c r="U2" s="5" t="s">
        <v>11</v>
      </c>
      <c r="V2" s="5" t="s">
        <v>11</v>
      </c>
      <c r="W2" s="5" t="s">
        <v>11</v>
      </c>
      <c r="X2" s="5" t="s">
        <v>11</v>
      </c>
      <c r="Y2" s="5" t="s">
        <v>11</v>
      </c>
      <c r="Z2" s="5" t="s">
        <v>11</v>
      </c>
      <c r="AA2" s="5" t="s">
        <v>11</v>
      </c>
      <c r="AB2" s="5" t="s">
        <v>11</v>
      </c>
      <c r="AC2" s="5" t="s">
        <v>11</v>
      </c>
      <c r="AD2" s="5" t="s">
        <v>11</v>
      </c>
      <c r="AE2" s="5" t="s">
        <v>11</v>
      </c>
      <c r="AF2" s="5" t="s">
        <v>4</v>
      </c>
      <c r="AG2" s="5" t="s">
        <v>4</v>
      </c>
      <c r="AH2" s="5" t="s">
        <v>4</v>
      </c>
      <c r="AI2" s="14" t="s">
        <v>4</v>
      </c>
    </row>
    <row r="3" spans="1:35" ht="21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T3" s="24" t="s">
        <v>3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5" ht="21" customHeight="1" x14ac:dyDescent="0.25">
      <c r="A4" s="3"/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5" ht="15" customHeight="1" x14ac:dyDescent="0.25">
      <c r="A5" s="1"/>
      <c r="B5" s="26" t="s">
        <v>69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5" ht="15" customHeight="1" x14ac:dyDescent="0.25">
      <c r="A6" s="1"/>
      <c r="B6" s="27" t="s">
        <v>8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1:35" hidden="1" x14ac:dyDescent="0.25">
      <c r="T7" s="23" t="s">
        <v>5</v>
      </c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5" ht="15" customHeight="1" x14ac:dyDescent="0.25"/>
    <row r="9" spans="1:35" ht="15" hidden="1" customHeight="1" x14ac:dyDescent="0.25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5" ht="15" customHeight="1" x14ac:dyDescent="0.25">
      <c r="A10" s="11"/>
      <c r="B10" s="30" t="s">
        <v>6</v>
      </c>
      <c r="C10" s="31"/>
      <c r="D10" s="31"/>
      <c r="E10" s="31"/>
      <c r="F10" s="31"/>
      <c r="G10" s="31"/>
      <c r="H10" s="32"/>
      <c r="I10" s="36" t="s">
        <v>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22" t="s">
        <v>9</v>
      </c>
      <c r="V10" s="22"/>
      <c r="W10" s="22" t="s">
        <v>13</v>
      </c>
      <c r="X10" s="22"/>
      <c r="Y10" s="22" t="s">
        <v>14</v>
      </c>
      <c r="Z10" s="22"/>
      <c r="AA10" s="22" t="s">
        <v>15</v>
      </c>
      <c r="AB10" s="22"/>
      <c r="AC10" s="15" t="s">
        <v>16</v>
      </c>
      <c r="AD10" s="22" t="s">
        <v>17</v>
      </c>
      <c r="AE10" s="22"/>
      <c r="AF10" s="11"/>
      <c r="AG10" s="11"/>
      <c r="AH10" s="11"/>
      <c r="AI10" s="11"/>
    </row>
    <row r="11" spans="1:35" ht="15" customHeight="1" x14ac:dyDescent="0.25">
      <c r="A11" s="11"/>
      <c r="B11" s="33"/>
      <c r="C11" s="34"/>
      <c r="D11" s="34"/>
      <c r="E11" s="34"/>
      <c r="F11" s="34"/>
      <c r="G11" s="34"/>
      <c r="H11" s="35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15" t="s">
        <v>10</v>
      </c>
      <c r="V11" s="15" t="s">
        <v>12</v>
      </c>
      <c r="W11" s="15" t="s">
        <v>10</v>
      </c>
      <c r="X11" s="15" t="s">
        <v>12</v>
      </c>
      <c r="Y11" s="15" t="s">
        <v>10</v>
      </c>
      <c r="Z11" s="15" t="s">
        <v>12</v>
      </c>
      <c r="AA11" s="15" t="s">
        <v>10</v>
      </c>
      <c r="AB11" s="15" t="s">
        <v>12</v>
      </c>
      <c r="AC11" s="15" t="s">
        <v>11</v>
      </c>
      <c r="AD11" s="15" t="s">
        <v>10</v>
      </c>
      <c r="AE11" s="15" t="s">
        <v>12</v>
      </c>
      <c r="AF11" s="11"/>
      <c r="AG11" s="11"/>
      <c r="AH11" s="11"/>
      <c r="AI11" s="11"/>
    </row>
    <row r="12" spans="1:35" ht="15" customHeight="1" x14ac:dyDescent="0.25">
      <c r="A12" s="12"/>
      <c r="B12" s="20" t="str">
        <f>IF(AF12=1,AG12,"&lt;MergeCellMark&gt;")</f>
        <v>Jednostka: SP033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6">
        <v>13140068.73</v>
      </c>
      <c r="V12" s="16">
        <v>13140068.73</v>
      </c>
      <c r="W12" s="16">
        <v>13140068.73</v>
      </c>
      <c r="X12" s="16">
        <v>13140068.73</v>
      </c>
      <c r="Y12" s="16">
        <v>80431032.549999997</v>
      </c>
      <c r="Z12" s="16">
        <v>80431032.549999997</v>
      </c>
      <c r="AA12" s="16">
        <v>93571101.280000001</v>
      </c>
      <c r="AB12" s="16">
        <v>93571101.280000001</v>
      </c>
      <c r="AC12" s="16">
        <v>0</v>
      </c>
      <c r="AD12" s="16">
        <v>29596551.039999999</v>
      </c>
      <c r="AE12" s="16">
        <v>29596551.039999999</v>
      </c>
      <c r="AF12" s="17">
        <v>1</v>
      </c>
      <c r="AG12" s="6" t="s">
        <v>18</v>
      </c>
      <c r="AH12" s="10" t="b">
        <v>1</v>
      </c>
      <c r="AI12" s="13" t="b">
        <v>0</v>
      </c>
    </row>
    <row r="13" spans="1:35" ht="15" customHeight="1" x14ac:dyDescent="0.25">
      <c r="A13" s="19">
        <v>1</v>
      </c>
      <c r="B13" s="19"/>
      <c r="C13" s="19"/>
      <c r="D13" s="19"/>
      <c r="E13" s="19"/>
      <c r="F13" s="19"/>
      <c r="G13" s="19"/>
      <c r="H13" s="19"/>
      <c r="I13" s="20" t="str">
        <f t="shared" ref="I13:I44" si="0">IF(AF13=8,AG13,"&lt;MergeCellMark&gt;")</f>
        <v>011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16">
        <v>5965875.1900000004</v>
      </c>
      <c r="V13" s="16">
        <v>0</v>
      </c>
      <c r="W13" s="16">
        <v>5965875.1900000004</v>
      </c>
      <c r="X13" s="16">
        <v>0</v>
      </c>
      <c r="Y13" s="16">
        <v>16260080</v>
      </c>
      <c r="Z13" s="16">
        <v>0</v>
      </c>
      <c r="AA13" s="16">
        <v>22225955.190000001</v>
      </c>
      <c r="AB13" s="16">
        <v>0</v>
      </c>
      <c r="AC13" s="16">
        <v>22225955.190000001</v>
      </c>
      <c r="AD13" s="16">
        <v>22225955.190000001</v>
      </c>
      <c r="AE13" s="16">
        <v>0</v>
      </c>
      <c r="AF13" s="17">
        <v>8</v>
      </c>
      <c r="AG13" s="6" t="s">
        <v>19</v>
      </c>
      <c r="AH13" s="10" t="b">
        <v>0</v>
      </c>
      <c r="AI13" s="13" t="b">
        <v>1</v>
      </c>
    </row>
    <row r="14" spans="1:35" ht="15" customHeight="1" x14ac:dyDescent="0.25">
      <c r="A14" s="19">
        <v>2</v>
      </c>
      <c r="B14" s="19"/>
      <c r="C14" s="19"/>
      <c r="D14" s="19"/>
      <c r="E14" s="19"/>
      <c r="F14" s="19"/>
      <c r="G14" s="19"/>
      <c r="H14" s="19"/>
      <c r="I14" s="20" t="str">
        <f t="shared" si="0"/>
        <v>013</v>
      </c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16">
        <v>307170.49</v>
      </c>
      <c r="V14" s="16">
        <v>0</v>
      </c>
      <c r="W14" s="16">
        <v>307170.49</v>
      </c>
      <c r="X14" s="16">
        <v>0</v>
      </c>
      <c r="Y14" s="16">
        <v>58904.15</v>
      </c>
      <c r="Z14" s="16">
        <v>3657.61</v>
      </c>
      <c r="AA14" s="16">
        <v>366074.64</v>
      </c>
      <c r="AB14" s="16">
        <v>3657.61</v>
      </c>
      <c r="AC14" s="16">
        <v>362417.03</v>
      </c>
      <c r="AD14" s="16">
        <v>362417.03</v>
      </c>
      <c r="AE14" s="16">
        <v>0</v>
      </c>
      <c r="AF14" s="17">
        <v>8</v>
      </c>
      <c r="AG14" s="6" t="s">
        <v>20</v>
      </c>
      <c r="AH14" s="10" t="b">
        <v>0</v>
      </c>
      <c r="AI14" s="13" t="b">
        <v>1</v>
      </c>
    </row>
    <row r="15" spans="1:35" ht="15" customHeight="1" x14ac:dyDescent="0.25">
      <c r="A15" s="19">
        <v>3</v>
      </c>
      <c r="B15" s="19"/>
      <c r="C15" s="19"/>
      <c r="D15" s="19"/>
      <c r="E15" s="19"/>
      <c r="F15" s="19"/>
      <c r="G15" s="19"/>
      <c r="H15" s="19"/>
      <c r="I15" s="20" t="str">
        <f t="shared" si="0"/>
        <v>014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16">
        <v>48699.61</v>
      </c>
      <c r="V15" s="16">
        <v>0</v>
      </c>
      <c r="W15" s="16">
        <v>48699.61</v>
      </c>
      <c r="X15" s="16">
        <v>0</v>
      </c>
      <c r="Y15" s="16">
        <v>0</v>
      </c>
      <c r="Z15" s="16">
        <v>0</v>
      </c>
      <c r="AA15" s="16">
        <v>48699.61</v>
      </c>
      <c r="AB15" s="16">
        <v>0</v>
      </c>
      <c r="AC15" s="16">
        <v>48699.61</v>
      </c>
      <c r="AD15" s="16">
        <v>48699.61</v>
      </c>
      <c r="AE15" s="16">
        <v>0</v>
      </c>
      <c r="AF15" s="17">
        <v>8</v>
      </c>
      <c r="AG15" s="6" t="s">
        <v>21</v>
      </c>
      <c r="AH15" s="10" t="b">
        <v>0</v>
      </c>
      <c r="AI15" s="13" t="b">
        <v>1</v>
      </c>
    </row>
    <row r="16" spans="1:35" ht="15" customHeight="1" x14ac:dyDescent="0.25">
      <c r="A16" s="19">
        <v>4</v>
      </c>
      <c r="B16" s="19"/>
      <c r="C16" s="19"/>
      <c r="D16" s="19"/>
      <c r="E16" s="19"/>
      <c r="F16" s="19"/>
      <c r="G16" s="19"/>
      <c r="H16" s="19"/>
      <c r="I16" s="20" t="str">
        <f t="shared" si="0"/>
        <v>020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16">
        <v>3572.27</v>
      </c>
      <c r="V16" s="16">
        <v>0</v>
      </c>
      <c r="W16" s="16">
        <v>3572.27</v>
      </c>
      <c r="X16" s="16">
        <v>0</v>
      </c>
      <c r="Y16" s="16">
        <v>0</v>
      </c>
      <c r="Z16" s="16">
        <v>0</v>
      </c>
      <c r="AA16" s="16">
        <v>3572.27</v>
      </c>
      <c r="AB16" s="16">
        <v>0</v>
      </c>
      <c r="AC16" s="16">
        <v>3572.27</v>
      </c>
      <c r="AD16" s="16">
        <v>3572.27</v>
      </c>
      <c r="AE16" s="16">
        <v>0</v>
      </c>
      <c r="AF16" s="17">
        <v>8</v>
      </c>
      <c r="AG16" s="6" t="s">
        <v>22</v>
      </c>
      <c r="AH16" s="10" t="b">
        <v>0</v>
      </c>
      <c r="AI16" s="13" t="b">
        <v>1</v>
      </c>
    </row>
    <row r="17" spans="1:35" ht="15" customHeight="1" x14ac:dyDescent="0.25">
      <c r="A17" s="19">
        <v>5</v>
      </c>
      <c r="B17" s="19"/>
      <c r="C17" s="19"/>
      <c r="D17" s="19"/>
      <c r="E17" s="19"/>
      <c r="F17" s="19"/>
      <c r="G17" s="19"/>
      <c r="H17" s="19"/>
      <c r="I17" s="20" t="str">
        <f t="shared" si="0"/>
        <v>071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16">
        <v>0</v>
      </c>
      <c r="V17" s="16">
        <v>1101788.3700000001</v>
      </c>
      <c r="W17" s="16">
        <v>0</v>
      </c>
      <c r="X17" s="16">
        <v>1101788.3700000001</v>
      </c>
      <c r="Y17" s="16">
        <v>0</v>
      </c>
      <c r="Z17" s="16">
        <v>149786.04999999999</v>
      </c>
      <c r="AA17" s="16">
        <v>0</v>
      </c>
      <c r="AB17" s="16">
        <v>1251574.42</v>
      </c>
      <c r="AC17" s="16">
        <v>-1251574.42</v>
      </c>
      <c r="AD17" s="16">
        <v>0</v>
      </c>
      <c r="AE17" s="16">
        <v>1251574.42</v>
      </c>
      <c r="AF17" s="17">
        <v>8</v>
      </c>
      <c r="AG17" s="6" t="s">
        <v>23</v>
      </c>
      <c r="AH17" s="10" t="b">
        <v>0</v>
      </c>
      <c r="AI17" s="13" t="b">
        <v>1</v>
      </c>
    </row>
    <row r="18" spans="1:35" ht="15" customHeight="1" x14ac:dyDescent="0.25">
      <c r="A18" s="19">
        <v>6</v>
      </c>
      <c r="B18" s="19"/>
      <c r="C18" s="19"/>
      <c r="D18" s="19"/>
      <c r="E18" s="19"/>
      <c r="F18" s="19"/>
      <c r="G18" s="19"/>
      <c r="H18" s="19"/>
      <c r="I18" s="20" t="str">
        <f t="shared" si="0"/>
        <v>072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16">
        <v>0</v>
      </c>
      <c r="V18" s="16">
        <v>359442.37</v>
      </c>
      <c r="W18" s="16">
        <v>0</v>
      </c>
      <c r="X18" s="16">
        <v>359442.37</v>
      </c>
      <c r="Y18" s="16">
        <v>3657.61</v>
      </c>
      <c r="Z18" s="16">
        <v>58904.15</v>
      </c>
      <c r="AA18" s="16">
        <v>3657.61</v>
      </c>
      <c r="AB18" s="16">
        <v>418346.52</v>
      </c>
      <c r="AC18" s="16">
        <v>-414688.91</v>
      </c>
      <c r="AD18" s="16">
        <v>0</v>
      </c>
      <c r="AE18" s="16">
        <v>414688.91</v>
      </c>
      <c r="AF18" s="17">
        <v>8</v>
      </c>
      <c r="AG18" s="6" t="s">
        <v>24</v>
      </c>
      <c r="AH18" s="10" t="b">
        <v>0</v>
      </c>
      <c r="AI18" s="13" t="b">
        <v>1</v>
      </c>
    </row>
    <row r="19" spans="1:35" ht="15" customHeight="1" x14ac:dyDescent="0.25">
      <c r="A19" s="19">
        <v>7</v>
      </c>
      <c r="B19" s="19"/>
      <c r="C19" s="19"/>
      <c r="D19" s="19"/>
      <c r="E19" s="19"/>
      <c r="F19" s="19"/>
      <c r="G19" s="19"/>
      <c r="H19" s="19"/>
      <c r="I19" s="20" t="str">
        <f t="shared" si="0"/>
        <v>080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16">
        <v>0</v>
      </c>
      <c r="V19" s="16">
        <v>0</v>
      </c>
      <c r="W19" s="16">
        <v>0</v>
      </c>
      <c r="X19" s="16">
        <v>0</v>
      </c>
      <c r="Y19" s="16">
        <v>105330</v>
      </c>
      <c r="Z19" s="16">
        <v>105330</v>
      </c>
      <c r="AA19" s="16">
        <v>105330</v>
      </c>
      <c r="AB19" s="16">
        <v>105330</v>
      </c>
      <c r="AC19" s="16">
        <v>0</v>
      </c>
      <c r="AD19" s="16">
        <v>0</v>
      </c>
      <c r="AE19" s="16">
        <v>0</v>
      </c>
      <c r="AF19" s="17">
        <v>8</v>
      </c>
      <c r="AG19" s="6" t="s">
        <v>25</v>
      </c>
      <c r="AH19" s="10" t="b">
        <v>0</v>
      </c>
      <c r="AI19" s="13" t="b">
        <v>1</v>
      </c>
    </row>
    <row r="20" spans="1:35" ht="15" customHeight="1" x14ac:dyDescent="0.25">
      <c r="A20" s="19">
        <v>8</v>
      </c>
      <c r="B20" s="19"/>
      <c r="C20" s="19"/>
      <c r="D20" s="19"/>
      <c r="E20" s="19"/>
      <c r="F20" s="19"/>
      <c r="G20" s="19"/>
      <c r="H20" s="19"/>
      <c r="I20" s="20" t="str">
        <f t="shared" si="0"/>
        <v>092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7">
        <v>8</v>
      </c>
      <c r="AG20" s="6" t="s">
        <v>26</v>
      </c>
      <c r="AH20" s="10" t="b">
        <v>0</v>
      </c>
      <c r="AI20" s="13" t="b">
        <v>1</v>
      </c>
    </row>
    <row r="21" spans="1:35" ht="15" customHeight="1" x14ac:dyDescent="0.25">
      <c r="A21" s="19">
        <v>9</v>
      </c>
      <c r="B21" s="19"/>
      <c r="C21" s="19"/>
      <c r="D21" s="19"/>
      <c r="E21" s="19"/>
      <c r="F21" s="19"/>
      <c r="G21" s="19"/>
      <c r="H21" s="19"/>
      <c r="I21" s="20" t="str">
        <f t="shared" si="0"/>
        <v>093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7">
        <v>8</v>
      </c>
      <c r="AG21" s="6" t="s">
        <v>27</v>
      </c>
      <c r="AH21" s="10" t="b">
        <v>0</v>
      </c>
      <c r="AI21" s="13" t="b">
        <v>1</v>
      </c>
    </row>
    <row r="22" spans="1:35" ht="15" customHeight="1" x14ac:dyDescent="0.25">
      <c r="A22" s="19">
        <v>10</v>
      </c>
      <c r="B22" s="19"/>
      <c r="C22" s="19"/>
      <c r="D22" s="19"/>
      <c r="E22" s="19"/>
      <c r="F22" s="19"/>
      <c r="G22" s="19"/>
      <c r="H22" s="19"/>
      <c r="I22" s="20" t="str">
        <f t="shared" si="0"/>
        <v>101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7">
        <v>8</v>
      </c>
      <c r="AG22" s="6" t="s">
        <v>28</v>
      </c>
      <c r="AH22" s="10" t="b">
        <v>0</v>
      </c>
      <c r="AI22" s="13" t="b">
        <v>1</v>
      </c>
    </row>
    <row r="23" spans="1:35" ht="15" customHeight="1" x14ac:dyDescent="0.25">
      <c r="A23" s="19">
        <v>11</v>
      </c>
      <c r="B23" s="19"/>
      <c r="C23" s="19"/>
      <c r="D23" s="19"/>
      <c r="E23" s="19"/>
      <c r="F23" s="19"/>
      <c r="G23" s="19"/>
      <c r="H23" s="19"/>
      <c r="I23" s="20" t="str">
        <f t="shared" si="0"/>
        <v>130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16">
        <v>0</v>
      </c>
      <c r="V23" s="16">
        <v>0</v>
      </c>
      <c r="W23" s="16">
        <v>0</v>
      </c>
      <c r="X23" s="16">
        <v>0</v>
      </c>
      <c r="Y23" s="16">
        <v>6910474.75</v>
      </c>
      <c r="Z23" s="16">
        <v>6910474.75</v>
      </c>
      <c r="AA23" s="16">
        <v>6910474.75</v>
      </c>
      <c r="AB23" s="16">
        <v>6910474.75</v>
      </c>
      <c r="AC23" s="16">
        <v>0</v>
      </c>
      <c r="AD23" s="16">
        <v>0</v>
      </c>
      <c r="AE23" s="16">
        <v>0</v>
      </c>
      <c r="AF23" s="17">
        <v>8</v>
      </c>
      <c r="AG23" s="6" t="s">
        <v>29</v>
      </c>
      <c r="AH23" s="10" t="b">
        <v>0</v>
      </c>
      <c r="AI23" s="13" t="b">
        <v>1</v>
      </c>
    </row>
    <row r="24" spans="1:35" ht="15" customHeight="1" x14ac:dyDescent="0.25">
      <c r="A24" s="19">
        <v>12</v>
      </c>
      <c r="B24" s="19"/>
      <c r="C24" s="19"/>
      <c r="D24" s="19"/>
      <c r="E24" s="19"/>
      <c r="F24" s="19"/>
      <c r="G24" s="19"/>
      <c r="H24" s="19"/>
      <c r="I24" s="20" t="str">
        <f t="shared" si="0"/>
        <v>132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16">
        <v>0</v>
      </c>
      <c r="V24" s="16">
        <v>0</v>
      </c>
      <c r="W24" s="16">
        <v>0</v>
      </c>
      <c r="X24" s="16">
        <v>0</v>
      </c>
      <c r="Y24" s="16">
        <v>12913.66</v>
      </c>
      <c r="Z24" s="16">
        <v>12909.2</v>
      </c>
      <c r="AA24" s="16">
        <v>12913.66</v>
      </c>
      <c r="AB24" s="16">
        <v>12909.2</v>
      </c>
      <c r="AC24" s="16">
        <v>4.46</v>
      </c>
      <c r="AD24" s="16">
        <v>4.46</v>
      </c>
      <c r="AE24" s="16">
        <v>0</v>
      </c>
      <c r="AF24" s="17">
        <v>8</v>
      </c>
      <c r="AG24" s="6" t="s">
        <v>30</v>
      </c>
      <c r="AH24" s="10" t="b">
        <v>0</v>
      </c>
      <c r="AI24" s="13" t="b">
        <v>1</v>
      </c>
    </row>
    <row r="25" spans="1:35" ht="15" customHeight="1" x14ac:dyDescent="0.25">
      <c r="A25" s="19">
        <v>13</v>
      </c>
      <c r="B25" s="19"/>
      <c r="C25" s="19"/>
      <c r="D25" s="19"/>
      <c r="E25" s="19"/>
      <c r="F25" s="19"/>
      <c r="G25" s="19"/>
      <c r="H25" s="19"/>
      <c r="I25" s="20" t="str">
        <f t="shared" si="0"/>
        <v>135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16">
        <v>4912.99</v>
      </c>
      <c r="V25" s="16">
        <v>0</v>
      </c>
      <c r="W25" s="16">
        <v>4912.99</v>
      </c>
      <c r="X25" s="16">
        <v>0</v>
      </c>
      <c r="Y25" s="16">
        <v>228603.68</v>
      </c>
      <c r="Z25" s="16">
        <v>232915.63</v>
      </c>
      <c r="AA25" s="16">
        <v>233516.67</v>
      </c>
      <c r="AB25" s="16">
        <v>232915.63</v>
      </c>
      <c r="AC25" s="16">
        <v>601.04</v>
      </c>
      <c r="AD25" s="16">
        <v>601.04</v>
      </c>
      <c r="AE25" s="16">
        <v>0</v>
      </c>
      <c r="AF25" s="17">
        <v>8</v>
      </c>
      <c r="AG25" s="6" t="s">
        <v>31</v>
      </c>
      <c r="AH25" s="10" t="b">
        <v>0</v>
      </c>
      <c r="AI25" s="13" t="b">
        <v>1</v>
      </c>
    </row>
    <row r="26" spans="1:35" ht="15" customHeight="1" x14ac:dyDescent="0.25">
      <c r="A26" s="19">
        <v>14</v>
      </c>
      <c r="B26" s="19"/>
      <c r="C26" s="19"/>
      <c r="D26" s="19"/>
      <c r="E26" s="19"/>
      <c r="F26" s="19"/>
      <c r="G26" s="19"/>
      <c r="H26" s="19"/>
      <c r="I26" s="20" t="str">
        <f t="shared" si="0"/>
        <v>139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6">
        <v>10723.99</v>
      </c>
      <c r="V26" s="16">
        <v>0</v>
      </c>
      <c r="W26" s="16">
        <v>10723.99</v>
      </c>
      <c r="X26" s="16">
        <v>0</v>
      </c>
      <c r="Y26" s="16">
        <v>4455.4799999999996</v>
      </c>
      <c r="Z26" s="16">
        <v>15179.47</v>
      </c>
      <c r="AA26" s="16">
        <v>15179.47</v>
      </c>
      <c r="AB26" s="16">
        <v>15179.47</v>
      </c>
      <c r="AC26" s="16">
        <v>0</v>
      </c>
      <c r="AD26" s="16">
        <v>0</v>
      </c>
      <c r="AE26" s="16">
        <v>0</v>
      </c>
      <c r="AF26" s="17">
        <v>8</v>
      </c>
      <c r="AG26" s="6" t="s">
        <v>32</v>
      </c>
      <c r="AH26" s="10" t="b">
        <v>0</v>
      </c>
      <c r="AI26" s="13" t="b">
        <v>1</v>
      </c>
    </row>
    <row r="27" spans="1:35" ht="15" customHeight="1" x14ac:dyDescent="0.25">
      <c r="A27" s="19">
        <v>15</v>
      </c>
      <c r="B27" s="19"/>
      <c r="C27" s="19"/>
      <c r="D27" s="19"/>
      <c r="E27" s="19"/>
      <c r="F27" s="19"/>
      <c r="G27" s="19"/>
      <c r="H27" s="19"/>
      <c r="I27" s="20" t="str">
        <f t="shared" si="0"/>
        <v>141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7">
        <v>8</v>
      </c>
      <c r="AG27" s="6" t="s">
        <v>33</v>
      </c>
      <c r="AH27" s="10" t="b">
        <v>0</v>
      </c>
      <c r="AI27" s="13" t="b">
        <v>1</v>
      </c>
    </row>
    <row r="28" spans="1:35" ht="15" customHeight="1" x14ac:dyDescent="0.25">
      <c r="A28" s="19">
        <v>16</v>
      </c>
      <c r="B28" s="19"/>
      <c r="C28" s="19"/>
      <c r="D28" s="19"/>
      <c r="E28" s="19"/>
      <c r="F28" s="19"/>
      <c r="G28" s="19"/>
      <c r="H28" s="19"/>
      <c r="I28" s="20" t="str">
        <f t="shared" si="0"/>
        <v>201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16">
        <v>0</v>
      </c>
      <c r="V28" s="16">
        <v>45240.42</v>
      </c>
      <c r="W28" s="16">
        <v>0</v>
      </c>
      <c r="X28" s="16">
        <v>45240.42</v>
      </c>
      <c r="Y28" s="16">
        <v>696223</v>
      </c>
      <c r="Z28" s="16">
        <v>706863.32</v>
      </c>
      <c r="AA28" s="16">
        <v>696223</v>
      </c>
      <c r="AB28" s="16">
        <v>752103.74</v>
      </c>
      <c r="AC28" s="16">
        <v>-55880.74</v>
      </c>
      <c r="AD28" s="16">
        <v>0</v>
      </c>
      <c r="AE28" s="16">
        <v>55880.74</v>
      </c>
      <c r="AF28" s="17">
        <v>8</v>
      </c>
      <c r="AG28" s="6" t="s">
        <v>34</v>
      </c>
      <c r="AH28" s="10" t="b">
        <v>0</v>
      </c>
      <c r="AI28" s="13" t="b">
        <v>1</v>
      </c>
    </row>
    <row r="29" spans="1:35" ht="15" customHeight="1" x14ac:dyDescent="0.25">
      <c r="A29" s="19">
        <v>17</v>
      </c>
      <c r="B29" s="19"/>
      <c r="C29" s="19"/>
      <c r="D29" s="19"/>
      <c r="E29" s="19"/>
      <c r="F29" s="19"/>
      <c r="G29" s="19"/>
      <c r="H29" s="19"/>
      <c r="I29" s="20" t="str">
        <f t="shared" si="0"/>
        <v>221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16">
        <v>0</v>
      </c>
      <c r="V29" s="16">
        <v>0</v>
      </c>
      <c r="W29" s="16">
        <v>0</v>
      </c>
      <c r="X29" s="16">
        <v>0</v>
      </c>
      <c r="Y29" s="16">
        <v>9589.06</v>
      </c>
      <c r="Z29" s="16">
        <v>9588.92</v>
      </c>
      <c r="AA29" s="16">
        <v>9589.06</v>
      </c>
      <c r="AB29" s="16">
        <v>9588.92</v>
      </c>
      <c r="AC29" s="16">
        <v>0.14000000000000001</v>
      </c>
      <c r="AD29" s="16">
        <v>0.14000000000000001</v>
      </c>
      <c r="AE29" s="16">
        <v>0</v>
      </c>
      <c r="AF29" s="17">
        <v>8</v>
      </c>
      <c r="AG29" s="6" t="s">
        <v>35</v>
      </c>
      <c r="AH29" s="10" t="b">
        <v>0</v>
      </c>
      <c r="AI29" s="13" t="b">
        <v>1</v>
      </c>
    </row>
    <row r="30" spans="1:35" ht="15" customHeight="1" x14ac:dyDescent="0.25">
      <c r="A30" s="19">
        <v>18</v>
      </c>
      <c r="B30" s="19"/>
      <c r="C30" s="19"/>
      <c r="D30" s="19"/>
      <c r="E30" s="19"/>
      <c r="F30" s="19"/>
      <c r="G30" s="19"/>
      <c r="H30" s="19"/>
      <c r="I30" s="20" t="str">
        <f t="shared" si="0"/>
        <v>222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16">
        <v>0</v>
      </c>
      <c r="V30" s="16">
        <v>0</v>
      </c>
      <c r="W30" s="16">
        <v>0</v>
      </c>
      <c r="X30" s="16">
        <v>0</v>
      </c>
      <c r="Y30" s="16">
        <v>9641.64</v>
      </c>
      <c r="Z30" s="16">
        <v>9641.64</v>
      </c>
      <c r="AA30" s="16">
        <v>9641.64</v>
      </c>
      <c r="AB30" s="16">
        <v>9641.64</v>
      </c>
      <c r="AC30" s="16">
        <v>0</v>
      </c>
      <c r="AD30" s="16">
        <v>0</v>
      </c>
      <c r="AE30" s="16">
        <v>0</v>
      </c>
      <c r="AF30" s="17">
        <v>8</v>
      </c>
      <c r="AG30" s="6" t="s">
        <v>36</v>
      </c>
      <c r="AH30" s="10" t="b">
        <v>0</v>
      </c>
      <c r="AI30" s="13" t="b">
        <v>1</v>
      </c>
    </row>
    <row r="31" spans="1:35" ht="15" customHeight="1" x14ac:dyDescent="0.25">
      <c r="A31" s="19">
        <v>19</v>
      </c>
      <c r="B31" s="19"/>
      <c r="C31" s="19"/>
      <c r="D31" s="19"/>
      <c r="E31" s="19"/>
      <c r="F31" s="19"/>
      <c r="G31" s="19"/>
      <c r="H31" s="19"/>
      <c r="I31" s="20" t="str">
        <f t="shared" si="0"/>
        <v>223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16">
        <v>0</v>
      </c>
      <c r="V31" s="16">
        <v>0</v>
      </c>
      <c r="W31" s="16">
        <v>0</v>
      </c>
      <c r="X31" s="16">
        <v>0</v>
      </c>
      <c r="Y31" s="16">
        <v>6900833.1100000003</v>
      </c>
      <c r="Z31" s="16">
        <v>6900833.1100000003</v>
      </c>
      <c r="AA31" s="16">
        <v>6900833.1100000003</v>
      </c>
      <c r="AB31" s="16">
        <v>6900833.1100000003</v>
      </c>
      <c r="AC31" s="16">
        <v>0</v>
      </c>
      <c r="AD31" s="16">
        <v>0</v>
      </c>
      <c r="AE31" s="16">
        <v>0</v>
      </c>
      <c r="AF31" s="17">
        <v>8</v>
      </c>
      <c r="AG31" s="6" t="s">
        <v>37</v>
      </c>
      <c r="AH31" s="10" t="b">
        <v>0</v>
      </c>
      <c r="AI31" s="13" t="b">
        <v>1</v>
      </c>
    </row>
    <row r="32" spans="1:35" ht="15" customHeight="1" x14ac:dyDescent="0.25">
      <c r="A32" s="19">
        <v>20</v>
      </c>
      <c r="B32" s="19"/>
      <c r="C32" s="19"/>
      <c r="D32" s="19"/>
      <c r="E32" s="19"/>
      <c r="F32" s="19"/>
      <c r="G32" s="19"/>
      <c r="H32" s="19"/>
      <c r="I32" s="20" t="str">
        <f t="shared" si="0"/>
        <v>225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16">
        <v>64.56</v>
      </c>
      <c r="V32" s="16">
        <v>28539</v>
      </c>
      <c r="W32" s="16">
        <v>64.56</v>
      </c>
      <c r="X32" s="16">
        <v>28539</v>
      </c>
      <c r="Y32" s="16">
        <v>394409.95</v>
      </c>
      <c r="Z32" s="16">
        <v>404602.23</v>
      </c>
      <c r="AA32" s="16">
        <v>394474.51</v>
      </c>
      <c r="AB32" s="16">
        <v>433141.23</v>
      </c>
      <c r="AC32" s="16">
        <v>-38666.720000000001</v>
      </c>
      <c r="AD32" s="16">
        <v>79.739999999999995</v>
      </c>
      <c r="AE32" s="16">
        <v>38746.46</v>
      </c>
      <c r="AF32" s="17">
        <v>8</v>
      </c>
      <c r="AG32" s="6" t="s">
        <v>38</v>
      </c>
      <c r="AH32" s="10" t="b">
        <v>0</v>
      </c>
      <c r="AI32" s="13" t="b">
        <v>1</v>
      </c>
    </row>
    <row r="33" spans="1:35" ht="15" customHeight="1" x14ac:dyDescent="0.25">
      <c r="A33" s="19">
        <v>21</v>
      </c>
      <c r="B33" s="19"/>
      <c r="C33" s="19"/>
      <c r="D33" s="19"/>
      <c r="E33" s="19"/>
      <c r="F33" s="19"/>
      <c r="G33" s="19"/>
      <c r="H33" s="19"/>
      <c r="I33" s="20" t="str">
        <f t="shared" si="0"/>
        <v>229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6">
        <v>0</v>
      </c>
      <c r="V33" s="16">
        <v>204808.69</v>
      </c>
      <c r="W33" s="16">
        <v>0</v>
      </c>
      <c r="X33" s="16">
        <v>204808.69</v>
      </c>
      <c r="Y33" s="16">
        <v>1965290.43</v>
      </c>
      <c r="Z33" s="16">
        <v>1948349.27</v>
      </c>
      <c r="AA33" s="16">
        <v>1965290.43</v>
      </c>
      <c r="AB33" s="16">
        <v>2153157.96</v>
      </c>
      <c r="AC33" s="16">
        <v>-187867.53</v>
      </c>
      <c r="AD33" s="16">
        <v>0</v>
      </c>
      <c r="AE33" s="16">
        <v>187867.53</v>
      </c>
      <c r="AF33" s="17">
        <v>8</v>
      </c>
      <c r="AG33" s="6" t="s">
        <v>39</v>
      </c>
      <c r="AH33" s="10" t="b">
        <v>0</v>
      </c>
      <c r="AI33" s="13" t="b">
        <v>1</v>
      </c>
    </row>
    <row r="34" spans="1:35" ht="15" customHeight="1" x14ac:dyDescent="0.25">
      <c r="A34" s="19">
        <v>22</v>
      </c>
      <c r="B34" s="19"/>
      <c r="C34" s="19"/>
      <c r="D34" s="19"/>
      <c r="E34" s="19"/>
      <c r="F34" s="19"/>
      <c r="G34" s="19"/>
      <c r="H34" s="19"/>
      <c r="I34" s="20" t="str">
        <f t="shared" si="0"/>
        <v>231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6">
        <v>0</v>
      </c>
      <c r="V34" s="16">
        <v>372411.14</v>
      </c>
      <c r="W34" s="16">
        <v>0</v>
      </c>
      <c r="X34" s="16">
        <v>372411.14</v>
      </c>
      <c r="Y34" s="16">
        <v>9009789.1400000006</v>
      </c>
      <c r="Z34" s="16">
        <v>9004866</v>
      </c>
      <c r="AA34" s="16">
        <v>9009789.1400000006</v>
      </c>
      <c r="AB34" s="16">
        <v>9377277.1400000006</v>
      </c>
      <c r="AC34" s="16">
        <v>-367488</v>
      </c>
      <c r="AD34" s="16">
        <v>0</v>
      </c>
      <c r="AE34" s="16">
        <v>367488</v>
      </c>
      <c r="AF34" s="17">
        <v>8</v>
      </c>
      <c r="AG34" s="6" t="s">
        <v>40</v>
      </c>
      <c r="AH34" s="10" t="b">
        <v>0</v>
      </c>
      <c r="AI34" s="13" t="b">
        <v>1</v>
      </c>
    </row>
    <row r="35" spans="1:35" ht="15" customHeight="1" x14ac:dyDescent="0.25">
      <c r="A35" s="19">
        <v>23</v>
      </c>
      <c r="B35" s="19"/>
      <c r="C35" s="19"/>
      <c r="D35" s="19"/>
      <c r="E35" s="19"/>
      <c r="F35" s="19"/>
      <c r="G35" s="19"/>
      <c r="H35" s="19"/>
      <c r="I35" s="20" t="str">
        <f t="shared" si="0"/>
        <v>234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16">
        <v>41067.5</v>
      </c>
      <c r="V35" s="16">
        <v>0</v>
      </c>
      <c r="W35" s="16">
        <v>41067.5</v>
      </c>
      <c r="X35" s="16">
        <v>0</v>
      </c>
      <c r="Y35" s="16">
        <v>444095.76</v>
      </c>
      <c r="Z35" s="16">
        <v>465200.76</v>
      </c>
      <c r="AA35" s="16">
        <v>485163.26</v>
      </c>
      <c r="AB35" s="16">
        <v>465200.76</v>
      </c>
      <c r="AC35" s="16">
        <v>19962.5</v>
      </c>
      <c r="AD35" s="16">
        <v>19962.5</v>
      </c>
      <c r="AE35" s="16">
        <v>0</v>
      </c>
      <c r="AF35" s="17">
        <v>8</v>
      </c>
      <c r="AG35" s="6" t="s">
        <v>41</v>
      </c>
      <c r="AH35" s="10" t="b">
        <v>0</v>
      </c>
      <c r="AI35" s="13" t="b">
        <v>1</v>
      </c>
    </row>
    <row r="36" spans="1:35" ht="15" customHeight="1" x14ac:dyDescent="0.25">
      <c r="A36" s="19">
        <v>24</v>
      </c>
      <c r="B36" s="19"/>
      <c r="C36" s="19"/>
      <c r="D36" s="19"/>
      <c r="E36" s="19"/>
      <c r="F36" s="19"/>
      <c r="G36" s="19"/>
      <c r="H36" s="19"/>
      <c r="I36" s="20" t="str">
        <f t="shared" si="0"/>
        <v>240</v>
      </c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16">
        <v>0</v>
      </c>
      <c r="V36" s="16">
        <v>10723.99</v>
      </c>
      <c r="W36" s="16">
        <v>0</v>
      </c>
      <c r="X36" s="16">
        <v>10723.99</v>
      </c>
      <c r="Y36" s="16">
        <v>16263705.710000001</v>
      </c>
      <c r="Z36" s="16">
        <v>16253629.560000001</v>
      </c>
      <c r="AA36" s="16">
        <v>16263705.710000001</v>
      </c>
      <c r="AB36" s="16">
        <v>16264353.550000001</v>
      </c>
      <c r="AC36" s="16">
        <v>-647.84</v>
      </c>
      <c r="AD36" s="16">
        <v>0</v>
      </c>
      <c r="AE36" s="16">
        <v>647.84</v>
      </c>
      <c r="AF36" s="17">
        <v>8</v>
      </c>
      <c r="AG36" s="6" t="s">
        <v>42</v>
      </c>
      <c r="AH36" s="10" t="b">
        <v>0</v>
      </c>
      <c r="AI36" s="13" t="b">
        <v>1</v>
      </c>
    </row>
    <row r="37" spans="1:35" ht="15" customHeight="1" x14ac:dyDescent="0.25">
      <c r="A37" s="19">
        <v>25</v>
      </c>
      <c r="B37" s="19"/>
      <c r="C37" s="19"/>
      <c r="D37" s="19"/>
      <c r="E37" s="19"/>
      <c r="F37" s="19"/>
      <c r="G37" s="19"/>
      <c r="H37" s="19"/>
      <c r="I37" s="20" t="str">
        <f t="shared" si="0"/>
        <v>245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7">
        <v>8</v>
      </c>
      <c r="AG37" s="6" t="s">
        <v>43</v>
      </c>
      <c r="AH37" s="10" t="b">
        <v>0</v>
      </c>
      <c r="AI37" s="13" t="b">
        <v>1</v>
      </c>
    </row>
    <row r="38" spans="1:35" ht="15" customHeight="1" x14ac:dyDescent="0.25">
      <c r="A38" s="19">
        <v>26</v>
      </c>
      <c r="B38" s="19"/>
      <c r="C38" s="19"/>
      <c r="D38" s="19"/>
      <c r="E38" s="19"/>
      <c r="F38" s="19"/>
      <c r="G38" s="19"/>
      <c r="H38" s="19"/>
      <c r="I38" s="20" t="str">
        <f t="shared" si="0"/>
        <v>290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7">
        <v>8</v>
      </c>
      <c r="AG38" s="6" t="s">
        <v>44</v>
      </c>
      <c r="AH38" s="10" t="b">
        <v>0</v>
      </c>
      <c r="AI38" s="13" t="b">
        <v>1</v>
      </c>
    </row>
    <row r="39" spans="1:35" ht="15" customHeight="1" x14ac:dyDescent="0.25">
      <c r="A39" s="19">
        <v>27</v>
      </c>
      <c r="B39" s="19"/>
      <c r="C39" s="19"/>
      <c r="D39" s="19"/>
      <c r="E39" s="19"/>
      <c r="F39" s="19"/>
      <c r="G39" s="19"/>
      <c r="H39" s="19"/>
      <c r="I39" s="20" t="str">
        <f t="shared" si="0"/>
        <v>400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16">
        <v>0</v>
      </c>
      <c r="V39" s="16">
        <v>0</v>
      </c>
      <c r="W39" s="16">
        <v>0</v>
      </c>
      <c r="X39" s="16">
        <v>0</v>
      </c>
      <c r="Y39" s="16">
        <v>149786.04999999999</v>
      </c>
      <c r="Z39" s="16">
        <v>149786.04999999999</v>
      </c>
      <c r="AA39" s="16">
        <v>149786.04999999999</v>
      </c>
      <c r="AB39" s="16">
        <v>149786.04999999999</v>
      </c>
      <c r="AC39" s="16">
        <v>0</v>
      </c>
      <c r="AD39" s="16">
        <v>0</v>
      </c>
      <c r="AE39" s="16">
        <v>0</v>
      </c>
      <c r="AF39" s="17">
        <v>8</v>
      </c>
      <c r="AG39" s="6" t="s">
        <v>45</v>
      </c>
      <c r="AH39" s="10" t="b">
        <v>0</v>
      </c>
      <c r="AI39" s="13" t="b">
        <v>1</v>
      </c>
    </row>
    <row r="40" spans="1:35" ht="15" customHeight="1" x14ac:dyDescent="0.25">
      <c r="A40" s="19">
        <v>28</v>
      </c>
      <c r="B40" s="19"/>
      <c r="C40" s="19"/>
      <c r="D40" s="19"/>
      <c r="E40" s="19"/>
      <c r="F40" s="19"/>
      <c r="G40" s="19"/>
      <c r="H40" s="19"/>
      <c r="I40" s="20" t="str">
        <f t="shared" si="0"/>
        <v>401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16">
        <v>0</v>
      </c>
      <c r="V40" s="16">
        <v>0</v>
      </c>
      <c r="W40" s="16">
        <v>0</v>
      </c>
      <c r="X40" s="16">
        <v>0</v>
      </c>
      <c r="Y40" s="16">
        <v>419903.85</v>
      </c>
      <c r="Z40" s="16">
        <v>419903.85</v>
      </c>
      <c r="AA40" s="16">
        <v>419903.85</v>
      </c>
      <c r="AB40" s="16">
        <v>419903.85</v>
      </c>
      <c r="AC40" s="16">
        <v>0</v>
      </c>
      <c r="AD40" s="16">
        <v>0</v>
      </c>
      <c r="AE40" s="16">
        <v>0</v>
      </c>
      <c r="AF40" s="17">
        <v>8</v>
      </c>
      <c r="AG40" s="6" t="s">
        <v>46</v>
      </c>
      <c r="AH40" s="10" t="b">
        <v>0</v>
      </c>
      <c r="AI40" s="13" t="b">
        <v>1</v>
      </c>
    </row>
    <row r="41" spans="1:35" ht="15" customHeight="1" x14ac:dyDescent="0.25">
      <c r="A41" s="19">
        <v>29</v>
      </c>
      <c r="B41" s="19"/>
      <c r="C41" s="19"/>
      <c r="D41" s="19"/>
      <c r="E41" s="19"/>
      <c r="F41" s="19"/>
      <c r="G41" s="19"/>
      <c r="H41" s="19"/>
      <c r="I41" s="20" t="str">
        <f t="shared" si="0"/>
        <v>402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16">
        <v>0</v>
      </c>
      <c r="V41" s="16">
        <v>0</v>
      </c>
      <c r="W41" s="16">
        <v>0</v>
      </c>
      <c r="X41" s="16">
        <v>0</v>
      </c>
      <c r="Y41" s="16">
        <v>168399.16</v>
      </c>
      <c r="Z41" s="16">
        <v>168399.16</v>
      </c>
      <c r="AA41" s="16">
        <v>168399.16</v>
      </c>
      <c r="AB41" s="16">
        <v>168399.16</v>
      </c>
      <c r="AC41" s="16">
        <v>0</v>
      </c>
      <c r="AD41" s="16">
        <v>0</v>
      </c>
      <c r="AE41" s="16">
        <v>0</v>
      </c>
      <c r="AF41" s="17">
        <v>8</v>
      </c>
      <c r="AG41" s="6" t="s">
        <v>47</v>
      </c>
      <c r="AH41" s="10" t="b">
        <v>0</v>
      </c>
      <c r="AI41" s="13" t="b">
        <v>1</v>
      </c>
    </row>
    <row r="42" spans="1:35" ht="15" customHeight="1" x14ac:dyDescent="0.25">
      <c r="A42" s="19">
        <v>30</v>
      </c>
      <c r="B42" s="19"/>
      <c r="C42" s="19"/>
      <c r="D42" s="19"/>
      <c r="E42" s="19"/>
      <c r="F42" s="19"/>
      <c r="G42" s="19"/>
      <c r="H42" s="19"/>
      <c r="I42" s="20" t="str">
        <f t="shared" si="0"/>
        <v>403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16">
        <v>0</v>
      </c>
      <c r="V42" s="16">
        <v>0</v>
      </c>
      <c r="W42" s="16">
        <v>0</v>
      </c>
      <c r="X42" s="16">
        <v>0</v>
      </c>
      <c r="Y42" s="16">
        <v>650</v>
      </c>
      <c r="Z42" s="16">
        <v>650</v>
      </c>
      <c r="AA42" s="16">
        <v>650</v>
      </c>
      <c r="AB42" s="16">
        <v>650</v>
      </c>
      <c r="AC42" s="16">
        <v>0</v>
      </c>
      <c r="AD42" s="16">
        <v>0</v>
      </c>
      <c r="AE42" s="16">
        <v>0</v>
      </c>
      <c r="AF42" s="17">
        <v>8</v>
      </c>
      <c r="AG42" s="6" t="s">
        <v>48</v>
      </c>
      <c r="AH42" s="10" t="b">
        <v>0</v>
      </c>
      <c r="AI42" s="13" t="b">
        <v>1</v>
      </c>
    </row>
    <row r="43" spans="1:35" ht="15" customHeight="1" x14ac:dyDescent="0.25">
      <c r="A43" s="19">
        <v>31</v>
      </c>
      <c r="B43" s="19"/>
      <c r="C43" s="19"/>
      <c r="D43" s="19"/>
      <c r="E43" s="19"/>
      <c r="F43" s="19"/>
      <c r="G43" s="19"/>
      <c r="H43" s="19"/>
      <c r="I43" s="20" t="str">
        <f t="shared" si="0"/>
        <v>404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16">
        <v>0</v>
      </c>
      <c r="V43" s="16">
        <v>0</v>
      </c>
      <c r="W43" s="16">
        <v>0</v>
      </c>
      <c r="X43" s="16">
        <v>0</v>
      </c>
      <c r="Y43" s="16">
        <v>5087297.33</v>
      </c>
      <c r="Z43" s="16">
        <v>5087297.33</v>
      </c>
      <c r="AA43" s="16">
        <v>5087297.33</v>
      </c>
      <c r="AB43" s="16">
        <v>5087297.33</v>
      </c>
      <c r="AC43" s="16">
        <v>0</v>
      </c>
      <c r="AD43" s="16">
        <v>0</v>
      </c>
      <c r="AE43" s="16">
        <v>0</v>
      </c>
      <c r="AF43" s="17">
        <v>8</v>
      </c>
      <c r="AG43" s="6" t="s">
        <v>49</v>
      </c>
      <c r="AH43" s="10" t="b">
        <v>0</v>
      </c>
      <c r="AI43" s="13" t="b">
        <v>1</v>
      </c>
    </row>
    <row r="44" spans="1:35" ht="15" customHeight="1" x14ac:dyDescent="0.25">
      <c r="A44" s="19">
        <v>32</v>
      </c>
      <c r="B44" s="19"/>
      <c r="C44" s="19"/>
      <c r="D44" s="19"/>
      <c r="E44" s="19"/>
      <c r="F44" s="19"/>
      <c r="G44" s="19"/>
      <c r="H44" s="19"/>
      <c r="I44" s="20" t="str">
        <f t="shared" si="0"/>
        <v>405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16">
        <v>0</v>
      </c>
      <c r="V44" s="16">
        <v>0</v>
      </c>
      <c r="W44" s="16">
        <v>0</v>
      </c>
      <c r="X44" s="16">
        <v>0</v>
      </c>
      <c r="Y44" s="16">
        <v>1130855.96</v>
      </c>
      <c r="Z44" s="16">
        <v>1130855.96</v>
      </c>
      <c r="AA44" s="16">
        <v>1130855.96</v>
      </c>
      <c r="AB44" s="16">
        <v>1130855.96</v>
      </c>
      <c r="AC44" s="16">
        <v>0</v>
      </c>
      <c r="AD44" s="16">
        <v>0</v>
      </c>
      <c r="AE44" s="16">
        <v>0</v>
      </c>
      <c r="AF44" s="17">
        <v>8</v>
      </c>
      <c r="AG44" s="6" t="s">
        <v>50</v>
      </c>
      <c r="AH44" s="10" t="b">
        <v>0</v>
      </c>
      <c r="AI44" s="13" t="b">
        <v>1</v>
      </c>
    </row>
    <row r="45" spans="1:35" ht="15" customHeight="1" x14ac:dyDescent="0.25">
      <c r="A45" s="19">
        <v>33</v>
      </c>
      <c r="B45" s="19"/>
      <c r="C45" s="19"/>
      <c r="D45" s="19"/>
      <c r="E45" s="19"/>
      <c r="F45" s="19"/>
      <c r="G45" s="19"/>
      <c r="H45" s="19"/>
      <c r="I45" s="20" t="str">
        <f t="shared" ref="I45:I62" si="1">IF(AF45=8,AG45,"&lt;MergeCellMark&gt;")</f>
        <v>409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7">
        <v>8</v>
      </c>
      <c r="AG45" s="6" t="s">
        <v>51</v>
      </c>
      <c r="AH45" s="10" t="b">
        <v>0</v>
      </c>
      <c r="AI45" s="13" t="b">
        <v>1</v>
      </c>
    </row>
    <row r="46" spans="1:35" ht="15" customHeight="1" x14ac:dyDescent="0.25">
      <c r="A46" s="19">
        <v>34</v>
      </c>
      <c r="B46" s="19"/>
      <c r="C46" s="19"/>
      <c r="D46" s="19"/>
      <c r="E46" s="19"/>
      <c r="F46" s="19"/>
      <c r="G46" s="19"/>
      <c r="H46" s="19"/>
      <c r="I46" s="20" t="str">
        <f t="shared" si="1"/>
        <v>410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16">
        <v>0</v>
      </c>
      <c r="V46" s="16">
        <v>0</v>
      </c>
      <c r="W46" s="16">
        <v>0</v>
      </c>
      <c r="X46" s="16">
        <v>0</v>
      </c>
      <c r="Y46" s="16">
        <v>900</v>
      </c>
      <c r="Z46" s="16">
        <v>900</v>
      </c>
      <c r="AA46" s="16">
        <v>900</v>
      </c>
      <c r="AB46" s="16">
        <v>900</v>
      </c>
      <c r="AC46" s="16">
        <v>0</v>
      </c>
      <c r="AD46" s="16">
        <v>0</v>
      </c>
      <c r="AE46" s="16">
        <v>0</v>
      </c>
      <c r="AF46" s="17">
        <v>8</v>
      </c>
      <c r="AG46" s="6" t="s">
        <v>52</v>
      </c>
      <c r="AH46" s="10" t="b">
        <v>0</v>
      </c>
      <c r="AI46" s="13" t="b">
        <v>1</v>
      </c>
    </row>
    <row r="47" spans="1:35" ht="15" customHeight="1" x14ac:dyDescent="0.25">
      <c r="A47" s="19">
        <v>35</v>
      </c>
      <c r="B47" s="19"/>
      <c r="C47" s="19"/>
      <c r="D47" s="19"/>
      <c r="E47" s="19"/>
      <c r="F47" s="19"/>
      <c r="G47" s="19"/>
      <c r="H47" s="19"/>
      <c r="I47" s="20" t="str">
        <f t="shared" si="1"/>
        <v>411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7">
        <v>8</v>
      </c>
      <c r="AG47" s="6" t="s">
        <v>53</v>
      </c>
      <c r="AH47" s="10" t="b">
        <v>0</v>
      </c>
      <c r="AI47" s="13" t="b">
        <v>1</v>
      </c>
    </row>
    <row r="48" spans="1:35" ht="15" customHeight="1" x14ac:dyDescent="0.25">
      <c r="A48" s="19">
        <v>36</v>
      </c>
      <c r="B48" s="19"/>
      <c r="C48" s="19"/>
      <c r="D48" s="19"/>
      <c r="E48" s="19"/>
      <c r="F48" s="19"/>
      <c r="G48" s="19"/>
      <c r="H48" s="19"/>
      <c r="I48" s="20" t="str">
        <f t="shared" si="1"/>
        <v>490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16">
        <v>0</v>
      </c>
      <c r="V48" s="16">
        <v>0</v>
      </c>
      <c r="W48" s="16">
        <v>0</v>
      </c>
      <c r="X48" s="16">
        <v>0</v>
      </c>
      <c r="Y48" s="16">
        <v>1827.04</v>
      </c>
      <c r="Z48" s="16">
        <v>1827.04</v>
      </c>
      <c r="AA48" s="16">
        <v>1827.04</v>
      </c>
      <c r="AB48" s="16">
        <v>1827.04</v>
      </c>
      <c r="AC48" s="16">
        <v>0</v>
      </c>
      <c r="AD48" s="16">
        <v>0</v>
      </c>
      <c r="AE48" s="16">
        <v>0</v>
      </c>
      <c r="AF48" s="17">
        <v>8</v>
      </c>
      <c r="AG48" s="6" t="s">
        <v>54</v>
      </c>
      <c r="AH48" s="10" t="b">
        <v>0</v>
      </c>
      <c r="AI48" s="13" t="b">
        <v>1</v>
      </c>
    </row>
    <row r="49" spans="1:35" ht="15" customHeight="1" x14ac:dyDescent="0.25">
      <c r="A49" s="19">
        <v>37</v>
      </c>
      <c r="B49" s="19"/>
      <c r="C49" s="19"/>
      <c r="D49" s="19"/>
      <c r="E49" s="19"/>
      <c r="F49" s="19"/>
      <c r="G49" s="19"/>
      <c r="H49" s="19"/>
      <c r="I49" s="20" t="str">
        <f t="shared" si="1"/>
        <v>640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16">
        <v>0</v>
      </c>
      <c r="V49" s="16">
        <v>0</v>
      </c>
      <c r="W49" s="16">
        <v>0</v>
      </c>
      <c r="X49" s="16">
        <v>0</v>
      </c>
      <c r="Y49" s="16">
        <v>1827.04</v>
      </c>
      <c r="Z49" s="16">
        <v>0</v>
      </c>
      <c r="AA49" s="16">
        <v>1827.04</v>
      </c>
      <c r="AB49" s="16">
        <v>0</v>
      </c>
      <c r="AC49" s="16">
        <v>1827.04</v>
      </c>
      <c r="AD49" s="16">
        <v>1827.04</v>
      </c>
      <c r="AE49" s="16">
        <v>0</v>
      </c>
      <c r="AF49" s="17">
        <v>8</v>
      </c>
      <c r="AG49" s="6" t="s">
        <v>55</v>
      </c>
      <c r="AH49" s="10" t="b">
        <v>0</v>
      </c>
      <c r="AI49" s="13" t="b">
        <v>1</v>
      </c>
    </row>
    <row r="50" spans="1:35" ht="15" customHeight="1" x14ac:dyDescent="0.25">
      <c r="A50" s="19">
        <v>38</v>
      </c>
      <c r="B50" s="19"/>
      <c r="C50" s="19"/>
      <c r="D50" s="19"/>
      <c r="E50" s="19"/>
      <c r="F50" s="19"/>
      <c r="G50" s="19"/>
      <c r="H50" s="19"/>
      <c r="I50" s="20" t="str">
        <f t="shared" si="1"/>
        <v>720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7">
        <v>8</v>
      </c>
      <c r="AG50" s="6" t="s">
        <v>56</v>
      </c>
      <c r="AH50" s="10" t="b">
        <v>0</v>
      </c>
      <c r="AI50" s="13" t="b">
        <v>1</v>
      </c>
    </row>
    <row r="51" spans="1:35" ht="15" customHeight="1" x14ac:dyDescent="0.25">
      <c r="A51" s="19">
        <v>39</v>
      </c>
      <c r="B51" s="19"/>
      <c r="C51" s="19"/>
      <c r="D51" s="19"/>
      <c r="E51" s="19"/>
      <c r="F51" s="19"/>
      <c r="G51" s="19"/>
      <c r="H51" s="19"/>
      <c r="I51" s="20" t="str">
        <f t="shared" si="1"/>
        <v>740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7">
        <v>8</v>
      </c>
      <c r="AG51" s="6" t="s">
        <v>57</v>
      </c>
      <c r="AH51" s="10" t="b">
        <v>0</v>
      </c>
      <c r="AI51" s="13" t="b">
        <v>1</v>
      </c>
    </row>
    <row r="52" spans="1:35" ht="15" customHeight="1" x14ac:dyDescent="0.25">
      <c r="A52" s="19">
        <v>40</v>
      </c>
      <c r="B52" s="19"/>
      <c r="C52" s="19"/>
      <c r="D52" s="19"/>
      <c r="E52" s="19"/>
      <c r="F52" s="19"/>
      <c r="G52" s="19"/>
      <c r="H52" s="19"/>
      <c r="I52" s="20" t="str">
        <f t="shared" si="1"/>
        <v>750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16">
        <v>0</v>
      </c>
      <c r="V52" s="16">
        <v>0</v>
      </c>
      <c r="W52" s="16">
        <v>0</v>
      </c>
      <c r="X52" s="16">
        <v>0</v>
      </c>
      <c r="Y52" s="16">
        <v>59.87</v>
      </c>
      <c r="Z52" s="16">
        <v>59.87</v>
      </c>
      <c r="AA52" s="16">
        <v>59.87</v>
      </c>
      <c r="AB52" s="16">
        <v>59.87</v>
      </c>
      <c r="AC52" s="16">
        <v>0</v>
      </c>
      <c r="AD52" s="16">
        <v>0</v>
      </c>
      <c r="AE52" s="16">
        <v>0</v>
      </c>
      <c r="AF52" s="17">
        <v>8</v>
      </c>
      <c r="AG52" s="6" t="s">
        <v>58</v>
      </c>
      <c r="AH52" s="10" t="b">
        <v>0</v>
      </c>
      <c r="AI52" s="13" t="b">
        <v>1</v>
      </c>
    </row>
    <row r="53" spans="1:35" ht="15" customHeight="1" x14ac:dyDescent="0.25">
      <c r="A53" s="19">
        <v>41</v>
      </c>
      <c r="B53" s="19"/>
      <c r="C53" s="19"/>
      <c r="D53" s="19"/>
      <c r="E53" s="19"/>
      <c r="F53" s="19"/>
      <c r="G53" s="19"/>
      <c r="H53" s="19"/>
      <c r="I53" s="20" t="str">
        <f t="shared" si="1"/>
        <v>751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7">
        <v>8</v>
      </c>
      <c r="AG53" s="6" t="s">
        <v>59</v>
      </c>
      <c r="AH53" s="10" t="b">
        <v>0</v>
      </c>
      <c r="AI53" s="13" t="b">
        <v>1</v>
      </c>
    </row>
    <row r="54" spans="1:35" ht="15" customHeight="1" x14ac:dyDescent="0.25">
      <c r="A54" s="19">
        <v>42</v>
      </c>
      <c r="B54" s="19"/>
      <c r="C54" s="19"/>
      <c r="D54" s="19"/>
      <c r="E54" s="19"/>
      <c r="F54" s="19"/>
      <c r="G54" s="19"/>
      <c r="H54" s="19"/>
      <c r="I54" s="20" t="str">
        <f t="shared" si="1"/>
        <v>760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16">
        <v>0</v>
      </c>
      <c r="V54" s="16">
        <v>0</v>
      </c>
      <c r="W54" s="16">
        <v>0</v>
      </c>
      <c r="X54" s="16">
        <v>0</v>
      </c>
      <c r="Y54" s="16">
        <v>22495.57</v>
      </c>
      <c r="Z54" s="16">
        <v>22495.57</v>
      </c>
      <c r="AA54" s="16">
        <v>22495.57</v>
      </c>
      <c r="AB54" s="16">
        <v>22495.57</v>
      </c>
      <c r="AC54" s="16">
        <v>0</v>
      </c>
      <c r="AD54" s="16">
        <v>0</v>
      </c>
      <c r="AE54" s="16">
        <v>0</v>
      </c>
      <c r="AF54" s="17">
        <v>8</v>
      </c>
      <c r="AG54" s="6" t="s">
        <v>60</v>
      </c>
      <c r="AH54" s="10" t="b">
        <v>0</v>
      </c>
      <c r="AI54" s="13" t="b">
        <v>1</v>
      </c>
    </row>
    <row r="55" spans="1:35" ht="15" customHeight="1" x14ac:dyDescent="0.25">
      <c r="A55" s="19">
        <v>43</v>
      </c>
      <c r="B55" s="19"/>
      <c r="C55" s="19"/>
      <c r="D55" s="19"/>
      <c r="E55" s="19"/>
      <c r="F55" s="19"/>
      <c r="G55" s="19"/>
      <c r="H55" s="19"/>
      <c r="I55" s="20" t="str">
        <f t="shared" si="1"/>
        <v>761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16">
        <v>0</v>
      </c>
      <c r="V55" s="16">
        <v>0</v>
      </c>
      <c r="W55" s="16">
        <v>0</v>
      </c>
      <c r="X55" s="16">
        <v>0</v>
      </c>
      <c r="Y55" s="16">
        <v>17.690000000000001</v>
      </c>
      <c r="Z55" s="16">
        <v>17.690000000000001</v>
      </c>
      <c r="AA55" s="16">
        <v>17.690000000000001</v>
      </c>
      <c r="AB55" s="16">
        <v>17.690000000000001</v>
      </c>
      <c r="AC55" s="16">
        <v>0</v>
      </c>
      <c r="AD55" s="16">
        <v>0</v>
      </c>
      <c r="AE55" s="16">
        <v>0</v>
      </c>
      <c r="AF55" s="17">
        <v>8</v>
      </c>
      <c r="AG55" s="6" t="s">
        <v>61</v>
      </c>
      <c r="AH55" s="10" t="b">
        <v>0</v>
      </c>
      <c r="AI55" s="13" t="b">
        <v>1</v>
      </c>
    </row>
    <row r="56" spans="1:35" ht="15" customHeight="1" x14ac:dyDescent="0.25">
      <c r="A56" s="19">
        <v>44</v>
      </c>
      <c r="B56" s="19"/>
      <c r="C56" s="19"/>
      <c r="D56" s="19"/>
      <c r="E56" s="19"/>
      <c r="F56" s="19"/>
      <c r="G56" s="19"/>
      <c r="H56" s="19"/>
      <c r="I56" s="20" t="str">
        <f t="shared" si="1"/>
        <v>800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16">
        <v>0</v>
      </c>
      <c r="V56" s="16">
        <v>10971134.26</v>
      </c>
      <c r="W56" s="16">
        <v>0</v>
      </c>
      <c r="X56" s="16">
        <v>10971134.26</v>
      </c>
      <c r="Y56" s="16">
        <v>6872953.7699999996</v>
      </c>
      <c r="Z56" s="16">
        <v>23160913.109999999</v>
      </c>
      <c r="AA56" s="16">
        <v>6872953.7699999996</v>
      </c>
      <c r="AB56" s="16">
        <v>34132047.369999997</v>
      </c>
      <c r="AC56" s="16">
        <v>-27259093.600000001</v>
      </c>
      <c r="AD56" s="16">
        <v>0</v>
      </c>
      <c r="AE56" s="16">
        <v>27259093.600000001</v>
      </c>
      <c r="AF56" s="17">
        <v>8</v>
      </c>
      <c r="AG56" s="6" t="s">
        <v>62</v>
      </c>
      <c r="AH56" s="10" t="b">
        <v>0</v>
      </c>
      <c r="AI56" s="13" t="b">
        <v>1</v>
      </c>
    </row>
    <row r="57" spans="1:35" ht="15" customHeight="1" x14ac:dyDescent="0.25">
      <c r="A57" s="19">
        <v>45</v>
      </c>
      <c r="B57" s="19"/>
      <c r="C57" s="19"/>
      <c r="D57" s="19"/>
      <c r="E57" s="19"/>
      <c r="F57" s="19"/>
      <c r="G57" s="19"/>
      <c r="H57" s="19"/>
      <c r="I57" s="20" t="str">
        <f t="shared" si="1"/>
        <v>810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16">
        <v>0</v>
      </c>
      <c r="V57" s="16">
        <v>0</v>
      </c>
      <c r="W57" s="16">
        <v>0</v>
      </c>
      <c r="X57" s="16">
        <v>0</v>
      </c>
      <c r="Y57" s="16">
        <v>105330</v>
      </c>
      <c r="Z57" s="16">
        <v>105330</v>
      </c>
      <c r="AA57" s="16">
        <v>105330</v>
      </c>
      <c r="AB57" s="16">
        <v>105330</v>
      </c>
      <c r="AC57" s="16">
        <v>0</v>
      </c>
      <c r="AD57" s="16">
        <v>0</v>
      </c>
      <c r="AE57" s="16">
        <v>0</v>
      </c>
      <c r="AF57" s="17">
        <v>8</v>
      </c>
      <c r="AG57" s="6" t="s">
        <v>63</v>
      </c>
      <c r="AH57" s="10" t="b">
        <v>0</v>
      </c>
      <c r="AI57" s="13" t="b">
        <v>1</v>
      </c>
    </row>
    <row r="58" spans="1:35" ht="15" customHeight="1" x14ac:dyDescent="0.25">
      <c r="A58" s="19">
        <v>46</v>
      </c>
      <c r="B58" s="19"/>
      <c r="C58" s="19"/>
      <c r="D58" s="19"/>
      <c r="E58" s="19"/>
      <c r="F58" s="19"/>
      <c r="G58" s="19"/>
      <c r="H58" s="19"/>
      <c r="I58" s="20" t="str">
        <f t="shared" si="1"/>
        <v>820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7">
        <v>8</v>
      </c>
      <c r="AG58" s="6" t="s">
        <v>64</v>
      </c>
      <c r="AH58" s="10" t="b">
        <v>0</v>
      </c>
      <c r="AI58" s="13" t="b">
        <v>1</v>
      </c>
    </row>
    <row r="59" spans="1:35" ht="15" customHeight="1" x14ac:dyDescent="0.25">
      <c r="A59" s="19">
        <v>47</v>
      </c>
      <c r="B59" s="19"/>
      <c r="C59" s="19"/>
      <c r="D59" s="19"/>
      <c r="E59" s="19"/>
      <c r="F59" s="19"/>
      <c r="G59" s="19"/>
      <c r="H59" s="19"/>
      <c r="I59" s="20" t="str">
        <f t="shared" si="1"/>
        <v>840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7">
        <v>8</v>
      </c>
      <c r="AG59" s="6" t="s">
        <v>65</v>
      </c>
      <c r="AH59" s="10" t="b">
        <v>0</v>
      </c>
      <c r="AI59" s="13" t="b">
        <v>1</v>
      </c>
    </row>
    <row r="60" spans="1:35" ht="15" customHeight="1" x14ac:dyDescent="0.25">
      <c r="A60" s="19">
        <v>48</v>
      </c>
      <c r="B60" s="19"/>
      <c r="C60" s="19"/>
      <c r="D60" s="19"/>
      <c r="E60" s="19"/>
      <c r="F60" s="19"/>
      <c r="G60" s="19"/>
      <c r="H60" s="19"/>
      <c r="I60" s="20" t="str">
        <f t="shared" si="1"/>
        <v>851</v>
      </c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16">
        <v>0</v>
      </c>
      <c r="V60" s="16">
        <v>45980.49</v>
      </c>
      <c r="W60" s="16">
        <v>0</v>
      </c>
      <c r="X60" s="16">
        <v>45980.49</v>
      </c>
      <c r="Y60" s="16">
        <v>232913.13</v>
      </c>
      <c r="Z60" s="16">
        <v>207496.18</v>
      </c>
      <c r="AA60" s="16">
        <v>232913.13</v>
      </c>
      <c r="AB60" s="16">
        <v>253476.67</v>
      </c>
      <c r="AC60" s="16">
        <v>-20563.54</v>
      </c>
      <c r="AD60" s="16">
        <v>0</v>
      </c>
      <c r="AE60" s="16">
        <v>20563.54</v>
      </c>
      <c r="AF60" s="17">
        <v>8</v>
      </c>
      <c r="AG60" s="6" t="s">
        <v>66</v>
      </c>
      <c r="AH60" s="10" t="b">
        <v>0</v>
      </c>
      <c r="AI60" s="13" t="b">
        <v>1</v>
      </c>
    </row>
    <row r="61" spans="1:35" ht="15" customHeight="1" x14ac:dyDescent="0.25">
      <c r="A61" s="19">
        <v>49</v>
      </c>
      <c r="B61" s="19"/>
      <c r="C61" s="19"/>
      <c r="D61" s="19"/>
      <c r="E61" s="19"/>
      <c r="F61" s="19"/>
      <c r="G61" s="19"/>
      <c r="H61" s="19"/>
      <c r="I61" s="20" t="str">
        <f t="shared" si="1"/>
        <v>860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16">
        <v>6757982.1299999999</v>
      </c>
      <c r="V61" s="16">
        <v>0</v>
      </c>
      <c r="W61" s="16">
        <v>6757982.1299999999</v>
      </c>
      <c r="X61" s="16">
        <v>0</v>
      </c>
      <c r="Y61" s="16">
        <v>6957814.5</v>
      </c>
      <c r="Z61" s="16">
        <v>6782364.6100000003</v>
      </c>
      <c r="AA61" s="16">
        <v>13715796.630000001</v>
      </c>
      <c r="AB61" s="16">
        <v>6782364.6100000003</v>
      </c>
      <c r="AC61" s="16">
        <v>6933432.0199999996</v>
      </c>
      <c r="AD61" s="16">
        <v>6933432.0199999996</v>
      </c>
      <c r="AE61" s="16">
        <v>0</v>
      </c>
      <c r="AF61" s="17">
        <v>8</v>
      </c>
      <c r="AG61" s="6" t="s">
        <v>67</v>
      </c>
      <c r="AH61" s="10" t="b">
        <v>0</v>
      </c>
      <c r="AI61" s="13" t="b">
        <v>1</v>
      </c>
    </row>
    <row r="62" spans="1:35" ht="15" customHeight="1" x14ac:dyDescent="0.25">
      <c r="A62" s="19">
        <v>50</v>
      </c>
      <c r="B62" s="19"/>
      <c r="C62" s="19"/>
      <c r="D62" s="19"/>
      <c r="E62" s="19"/>
      <c r="F62" s="19"/>
      <c r="G62" s="19"/>
      <c r="H62" s="19"/>
      <c r="I62" s="20" t="str">
        <f t="shared" si="1"/>
        <v>870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16">
        <v>0</v>
      </c>
      <c r="V62" s="16">
        <v>0</v>
      </c>
      <c r="W62" s="16">
        <v>0</v>
      </c>
      <c r="X62" s="16">
        <v>0</v>
      </c>
      <c r="Y62" s="16">
        <v>4.46</v>
      </c>
      <c r="Z62" s="16">
        <v>4.46</v>
      </c>
      <c r="AA62" s="16">
        <v>4.46</v>
      </c>
      <c r="AB62" s="16">
        <v>4.46</v>
      </c>
      <c r="AC62" s="16">
        <v>0</v>
      </c>
      <c r="AD62" s="16">
        <v>0</v>
      </c>
      <c r="AE62" s="16">
        <v>0</v>
      </c>
      <c r="AF62" s="17">
        <v>8</v>
      </c>
      <c r="AG62" s="6" t="s">
        <v>68</v>
      </c>
      <c r="AH62" s="10" t="b">
        <v>0</v>
      </c>
      <c r="AI62" s="13" t="b">
        <v>1</v>
      </c>
    </row>
    <row r="63" spans="1:35" ht="15" customHeight="1" x14ac:dyDescent="0.25">
      <c r="B63" s="21" t="s">
        <v>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18">
        <v>13140068.73</v>
      </c>
      <c r="V63" s="18">
        <v>13140068.73</v>
      </c>
      <c r="W63" s="18">
        <v>13140068.73</v>
      </c>
      <c r="X63" s="18">
        <v>13140068.73</v>
      </c>
      <c r="Y63" s="18">
        <v>80431032.549999997</v>
      </c>
      <c r="Z63" s="18">
        <v>80431032.549999997</v>
      </c>
      <c r="AA63" s="18">
        <v>93571101.280000001</v>
      </c>
      <c r="AB63" s="18">
        <v>93571101.280000001</v>
      </c>
      <c r="AC63" s="18">
        <v>0</v>
      </c>
      <c r="AD63" s="18">
        <v>29596551.039999999</v>
      </c>
      <c r="AE63" s="18">
        <v>29596551.039999999</v>
      </c>
    </row>
    <row r="64" spans="1:35" ht="15" customHeight="1" x14ac:dyDescent="0.25"/>
    <row r="65" spans="2:31" ht="15" hidden="1" customHeight="1" x14ac:dyDescent="0.25">
      <c r="B65" s="21" t="s">
        <v>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18">
        <v>13140068.73</v>
      </c>
      <c r="V65" s="18">
        <v>13140068.73</v>
      </c>
      <c r="W65" s="18">
        <v>13140068.73</v>
      </c>
      <c r="X65" s="18">
        <v>13140068.73</v>
      </c>
      <c r="Y65" s="18">
        <v>80431032.549999997</v>
      </c>
      <c r="Z65" s="18">
        <v>80431032.549999997</v>
      </c>
      <c r="AA65" s="18">
        <v>93571101.280000001</v>
      </c>
      <c r="AB65" s="18">
        <v>93571101.280000001</v>
      </c>
      <c r="AC65" s="18">
        <v>0</v>
      </c>
      <c r="AD65" s="18">
        <v>29596551.039999999</v>
      </c>
      <c r="AE65" s="18">
        <v>29596551.039999999</v>
      </c>
    </row>
  </sheetData>
  <mergeCells count="116">
    <mergeCell ref="T7:AE7"/>
    <mergeCell ref="T3:AF3"/>
    <mergeCell ref="B4:AE4"/>
    <mergeCell ref="B5:AE5"/>
    <mergeCell ref="B6:AE6"/>
    <mergeCell ref="B9:AE9"/>
    <mergeCell ref="B63:T63"/>
    <mergeCell ref="B10:H11"/>
    <mergeCell ref="I10:T11"/>
    <mergeCell ref="I21:T21"/>
    <mergeCell ref="A22:H22"/>
    <mergeCell ref="I22:T22"/>
    <mergeCell ref="A23:H23"/>
    <mergeCell ref="I23:T23"/>
    <mergeCell ref="A24:H24"/>
    <mergeCell ref="I24:T24"/>
    <mergeCell ref="A25:H25"/>
    <mergeCell ref="I25:T25"/>
    <mergeCell ref="A26:H26"/>
    <mergeCell ref="I26:T26"/>
    <mergeCell ref="A27:H27"/>
    <mergeCell ref="I27:T27"/>
    <mergeCell ref="A28:H28"/>
    <mergeCell ref="I28:T28"/>
    <mergeCell ref="B65:T65"/>
    <mergeCell ref="U10:V10"/>
    <mergeCell ref="W10:X10"/>
    <mergeCell ref="Y10:Z10"/>
    <mergeCell ref="AA10:AB10"/>
    <mergeCell ref="AD10:AE10"/>
    <mergeCell ref="B12:T12"/>
    <mergeCell ref="A13:H13"/>
    <mergeCell ref="I13:T13"/>
    <mergeCell ref="A14:H14"/>
    <mergeCell ref="I14:T14"/>
    <mergeCell ref="A15:H15"/>
    <mergeCell ref="I15:T15"/>
    <mergeCell ref="A16:H16"/>
    <mergeCell ref="I16:T16"/>
    <mergeCell ref="A17:H17"/>
    <mergeCell ref="I17:T17"/>
    <mergeCell ref="A18:H18"/>
    <mergeCell ref="I18:T18"/>
    <mergeCell ref="A19:H19"/>
    <mergeCell ref="I19:T19"/>
    <mergeCell ref="A20:H20"/>
    <mergeCell ref="I20:T20"/>
    <mergeCell ref="A21:H21"/>
    <mergeCell ref="A29:H29"/>
    <mergeCell ref="I29:T29"/>
    <mergeCell ref="A30:H30"/>
    <mergeCell ref="I30:T30"/>
    <mergeCell ref="A31:H31"/>
    <mergeCell ref="I31:T31"/>
    <mergeCell ref="A32:H32"/>
    <mergeCell ref="I32:T32"/>
    <mergeCell ref="A33:H33"/>
    <mergeCell ref="I33:T33"/>
    <mergeCell ref="A34:H34"/>
    <mergeCell ref="I34:T34"/>
    <mergeCell ref="A35:H35"/>
    <mergeCell ref="I35:T35"/>
    <mergeCell ref="A36:H36"/>
    <mergeCell ref="I36:T36"/>
    <mergeCell ref="A37:H37"/>
    <mergeCell ref="I37:T37"/>
    <mergeCell ref="A38:H38"/>
    <mergeCell ref="I38:T38"/>
    <mergeCell ref="A39:H39"/>
    <mergeCell ref="I39:T39"/>
    <mergeCell ref="A40:H40"/>
    <mergeCell ref="I40:T40"/>
    <mergeCell ref="A41:H41"/>
    <mergeCell ref="I41:T41"/>
    <mergeCell ref="A42:H42"/>
    <mergeCell ref="I42:T42"/>
    <mergeCell ref="A43:H43"/>
    <mergeCell ref="I43:T43"/>
    <mergeCell ref="A44:H44"/>
    <mergeCell ref="I44:T44"/>
    <mergeCell ref="A45:H45"/>
    <mergeCell ref="I45:T45"/>
    <mergeCell ref="A46:H46"/>
    <mergeCell ref="I46:T46"/>
    <mergeCell ref="A47:H47"/>
    <mergeCell ref="I47:T47"/>
    <mergeCell ref="A48:H48"/>
    <mergeCell ref="I48:T48"/>
    <mergeCell ref="A49:H49"/>
    <mergeCell ref="I49:T49"/>
    <mergeCell ref="A50:H50"/>
    <mergeCell ref="I50:T50"/>
    <mergeCell ref="A51:H51"/>
    <mergeCell ref="I51:T51"/>
    <mergeCell ref="A52:H52"/>
    <mergeCell ref="I52:T52"/>
    <mergeCell ref="A53:H53"/>
    <mergeCell ref="I53:T53"/>
    <mergeCell ref="A59:H59"/>
    <mergeCell ref="I59:T59"/>
    <mergeCell ref="A60:H60"/>
    <mergeCell ref="I60:T60"/>
    <mergeCell ref="A61:H61"/>
    <mergeCell ref="I61:T61"/>
    <mergeCell ref="A62:H62"/>
    <mergeCell ref="I62:T62"/>
    <mergeCell ref="A54:H54"/>
    <mergeCell ref="I54:T54"/>
    <mergeCell ref="A55:H55"/>
    <mergeCell ref="I55:T55"/>
    <mergeCell ref="A56:H56"/>
    <mergeCell ref="I56:T56"/>
    <mergeCell ref="A57:H57"/>
    <mergeCell ref="I57:T57"/>
    <mergeCell ref="A58:H58"/>
    <mergeCell ref="I58:T58"/>
  </mergeCells>
  <conditionalFormatting sqref="B12:AE62">
    <cfRule type="expression" dxfId="1" priority="1">
      <formula>$AI12=FALSE</formula>
    </cfRule>
    <cfRule type="expression" dxfId="0" priority="4">
      <formula>$AH12</formula>
    </cfRule>
  </conditionalFormatting>
  <pageMargins left="0.23622047244094499" right="0.23622047244094499" top="0.59055118110236204" bottom="0.78740157480314998" header="0.5" footer="0.27559055118110198"/>
  <pageSetup scale="65" fitToHeight="0" orientation="landscape" r:id="rId1"/>
  <headerFooter>
    <oddFooter>&amp;L
&amp;"Calibri"&amp;8Finanse VULCAN wersja 22.01.0003.31765, VULCAN sp. z o.o., licencja: lodz, Łódź&amp;C&amp;"Calibri"&amp;8Strona &amp;P z &amp;N
&amp;R
&amp;"Calibri"&amp;8</oddFooter>
  </headerFooter>
  <ignoredErrors>
    <ignoredError sqref="A1:AJ4 A6:AJ65 A5 C5:AJ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Wydruk</vt:lpstr>
      <vt:lpstr>Wydruk!Tytuły_wydruku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2022-04-04T08:50:43Z</dcterms:modified>
  <cp:category/>
</cp:coreProperties>
</file>